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.feugas.LIGUESFFTLOCAL\Documents\FEUGAS\00_LigueIDF_DEVELOPPEMENT\0_PRATIQUES\TENNIS AU FEMININ\0_Label Club TF Ligue IDF\2026\"/>
    </mc:Choice>
  </mc:AlternateContent>
  <xr:revisionPtr revIDLastSave="0" documentId="13_ncr:1_{5724E383-0F31-49BE-9EA0-A0F1AD855B04}" xr6:coauthVersionLast="47" xr6:coauthVersionMax="47" xr10:uidLastSave="{00000000-0000-0000-0000-000000000000}"/>
  <bookViews>
    <workbookView xWindow="-110" yWindow="-110" windowWidth="19420" windowHeight="10300" activeTab="2" xr2:uid="{DC6AF47C-7F59-4CAC-8806-5EC3FD5C45ED}"/>
  </bookViews>
  <sheets>
    <sheet name="Matrice Fédérale Club" sheetId="2" r:id="rId1"/>
    <sheet name="Fiche Exemple" sheetId="5" r:id="rId2"/>
    <sheet name="FICHE A RENVOYE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28" i="5"/>
  <c r="G7" i="5"/>
  <c r="N35" i="5"/>
  <c r="K34" i="5"/>
  <c r="M30" i="5"/>
  <c r="L29" i="5"/>
  <c r="M24" i="5"/>
  <c r="L23" i="5"/>
  <c r="G19" i="5"/>
  <c r="M19" i="5" s="1"/>
  <c r="L18" i="5"/>
  <c r="G14" i="5"/>
  <c r="J14" i="5" s="1"/>
  <c r="J11" i="5"/>
  <c r="H7" i="5"/>
  <c r="N2" i="5"/>
  <c r="M2" i="5"/>
  <c r="L2" i="5"/>
  <c r="K2" i="5"/>
  <c r="J2" i="5"/>
  <c r="K28" i="1"/>
  <c r="L18" i="1"/>
  <c r="H7" i="1"/>
  <c r="K2" i="1"/>
  <c r="L2" i="1"/>
  <c r="J2" i="1"/>
  <c r="L29" i="1"/>
  <c r="M30" i="1"/>
  <c r="L23" i="1"/>
  <c r="J7" i="5" l="1"/>
  <c r="J8" i="5"/>
  <c r="M2" i="1"/>
  <c r="N2" i="1" l="1"/>
  <c r="N35" i="1" l="1"/>
  <c r="M24" i="1" l="1"/>
  <c r="G19" i="1"/>
  <c r="M19" i="1" s="1"/>
  <c r="G14" i="1"/>
  <c r="J14" i="1" s="1"/>
  <c r="J11" i="1"/>
  <c r="G7" i="1"/>
  <c r="J8" i="1" s="1"/>
  <c r="J7" i="1" l="1"/>
</calcChain>
</file>

<file path=xl/sharedStrings.xml><?xml version="1.0" encoding="utf-8"?>
<sst xmlns="http://schemas.openxmlformats.org/spreadsheetml/2006/main" count="194" uniqueCount="77">
  <si>
    <t>1.1 Licenciées</t>
  </si>
  <si>
    <t>% licenciées F</t>
  </si>
  <si>
    <t>Progression Licenciées F</t>
  </si>
  <si>
    <t>1.2 Animation club</t>
  </si>
  <si>
    <t>Participation à 1 action fédérale ou 1 action Ligue/Comité</t>
  </si>
  <si>
    <t xml:space="preserve">Indiquer la ou les actions du club </t>
  </si>
  <si>
    <t>Nb actions</t>
  </si>
  <si>
    <t>2. DIRIGEANTES</t>
  </si>
  <si>
    <t>1. PRATIQUANTES</t>
  </si>
  <si>
    <t>4. ECOLE DE TENNIS</t>
  </si>
  <si>
    <t>5. EQUIPE FEMMES</t>
  </si>
  <si>
    <r>
      <rPr>
        <b/>
        <sz val="11"/>
        <color theme="5" tint="-0.249977111117893"/>
        <rFont val="Calibri"/>
        <family val="2"/>
        <scheme val="minor"/>
      </rPr>
      <t xml:space="preserve">Clubs E &amp; F </t>
    </r>
    <r>
      <rPr>
        <b/>
        <sz val="11"/>
        <rFont val="Calibri"/>
        <family val="2"/>
        <scheme val="minor"/>
      </rPr>
      <t xml:space="preserve">: 1 arbitre </t>
    </r>
    <r>
      <rPr>
        <b/>
        <sz val="14"/>
        <color theme="5" tint="-0.249977111117893"/>
        <rFont val="Calibri"/>
        <family val="2"/>
        <scheme val="minor"/>
      </rPr>
      <t>et</t>
    </r>
    <r>
      <rPr>
        <b/>
        <sz val="11"/>
        <rFont val="Calibri"/>
        <family val="2"/>
        <scheme val="minor"/>
      </rPr>
      <t xml:space="preserve"> 1 JA (T ou E)</t>
    </r>
  </si>
  <si>
    <t>6. ARBITRE &amp; JUGE ARBITRE</t>
  </si>
  <si>
    <t>Nb Dirigeantes</t>
  </si>
  <si>
    <t>A renseigner ==&gt;</t>
  </si>
  <si>
    <t>Nb Enseignantes</t>
  </si>
  <si>
    <t>Nb TOTAL Dirigeants</t>
  </si>
  <si>
    <t>Nb total Enseignants</t>
  </si>
  <si>
    <t>Nb Répétitrices</t>
  </si>
  <si>
    <t>Nb Equipe Adultes</t>
  </si>
  <si>
    <t>Nb Equipe Jeunes</t>
  </si>
  <si>
    <t>Nb Arbitre</t>
  </si>
  <si>
    <t>Nb Juge arbitre</t>
  </si>
  <si>
    <t>E, F</t>
  </si>
  <si>
    <r>
      <rPr>
        <b/>
        <sz val="11"/>
        <color theme="5" tint="-0.249977111117893"/>
        <rFont val="Calibri"/>
        <family val="2"/>
        <scheme val="minor"/>
      </rPr>
      <t xml:space="preserve">Clubs D, E, F </t>
    </r>
    <r>
      <rPr>
        <b/>
        <sz val="11"/>
        <rFont val="Calibri"/>
        <family val="2"/>
        <scheme val="minor"/>
      </rPr>
      <t>: 20% de l'équipe enseignante pédagogique</t>
    </r>
  </si>
  <si>
    <r>
      <rPr>
        <b/>
        <sz val="11"/>
        <color theme="5" tint="-0.249977111117893"/>
        <rFont val="Calibri"/>
        <family val="2"/>
        <scheme val="minor"/>
      </rPr>
      <t xml:space="preserve">Clubs D, E, F </t>
    </r>
    <r>
      <rPr>
        <b/>
        <sz val="11"/>
        <rFont val="Calibri"/>
        <family val="2"/>
        <scheme val="minor"/>
      </rPr>
      <t>: au moins 2 répétitrices</t>
    </r>
  </si>
  <si>
    <t>D, E, F</t>
  </si>
  <si>
    <t>Tous</t>
  </si>
  <si>
    <t>CLUB</t>
  </si>
  <si>
    <r>
      <t xml:space="preserve">3. ENSEIGNANTES </t>
    </r>
    <r>
      <rPr>
        <b/>
        <sz val="12"/>
        <color theme="0"/>
        <rFont val="Calibri"/>
        <family val="2"/>
        <scheme val="minor"/>
      </rPr>
      <t>CQP, BE1/DE, BE2/DES</t>
    </r>
  </si>
  <si>
    <r>
      <rPr>
        <b/>
        <sz val="14"/>
        <color rgb="FF002060"/>
        <rFont val="Calibri"/>
        <family val="2"/>
        <scheme val="minor"/>
      </rPr>
      <t>OU</t>
    </r>
    <r>
      <rPr>
        <b/>
        <sz val="11"/>
        <color rgb="FF002060"/>
        <rFont val="Calibri"/>
        <family val="2"/>
        <scheme val="minor"/>
      </rPr>
      <t xml:space="preserve"> seuil de 35% avec ou sans progression</t>
    </r>
  </si>
  <si>
    <t>Validation Ligue IDF</t>
  </si>
  <si>
    <t>A</t>
  </si>
  <si>
    <t>B</t>
  </si>
  <si>
    <t>51 à 130 licenciés</t>
  </si>
  <si>
    <t>C</t>
  </si>
  <si>
    <t>131 à 250 licenciés</t>
  </si>
  <si>
    <t>D</t>
  </si>
  <si>
    <t>E</t>
  </si>
  <si>
    <t>F</t>
  </si>
  <si>
    <t>251 à 500 licenciés</t>
  </si>
  <si>
    <t>501 à 1000 licenciés</t>
  </si>
  <si>
    <t>1001 licenciés ou plus</t>
  </si>
  <si>
    <t>MATRICE FEDERALE</t>
  </si>
  <si>
    <t xml:space="preserve">Code CLUB : 57 </t>
  </si>
  <si>
    <t xml:space="preserve">NOM CLUB : </t>
  </si>
  <si>
    <t>SSI OUI A TOUS LES CRITERES</t>
  </si>
  <si>
    <t>% Enseignantes</t>
  </si>
  <si>
    <t>%   Dirigeantes</t>
  </si>
  <si>
    <t xml:space="preserve"> DUPONT Alex Président  06 00 00 00 00</t>
  </si>
  <si>
    <t>OUI</t>
  </si>
  <si>
    <t>DEMANDE par : NOM - Prénom - Fonction - Tel</t>
  </si>
  <si>
    <t>Répond aux critères</t>
  </si>
  <si>
    <t>*Nb Total Licenciés</t>
  </si>
  <si>
    <t>*Matrice Clubs FFT</t>
  </si>
  <si>
    <t>Nb total licenciées Femmes</t>
  </si>
  <si>
    <r>
      <rPr>
        <b/>
        <sz val="11"/>
        <color theme="5" tint="-0.249977111117893"/>
        <rFont val="Calibri"/>
        <family val="2"/>
        <scheme val="minor"/>
      </rPr>
      <t xml:space="preserve">Clubs A </t>
    </r>
    <r>
      <rPr>
        <b/>
        <sz val="11"/>
        <rFont val="Calibri"/>
        <family val="2"/>
        <scheme val="minor"/>
      </rPr>
      <t>: pas besoin du critère</t>
    </r>
  </si>
  <si>
    <t>Pas besoin de renseigner</t>
  </si>
  <si>
    <t>B, C, D</t>
  </si>
  <si>
    <r>
      <rPr>
        <b/>
        <sz val="11"/>
        <color theme="5" tint="-0.249977111117893"/>
        <rFont val="Calibri"/>
        <family val="2"/>
        <scheme val="minor"/>
      </rPr>
      <t xml:space="preserve">Clubs B, C, D </t>
    </r>
    <r>
      <rPr>
        <b/>
        <sz val="11"/>
        <rFont val="Calibri"/>
        <family val="2"/>
        <scheme val="minor"/>
      </rPr>
      <t xml:space="preserve">: 1 arbitre </t>
    </r>
    <r>
      <rPr>
        <b/>
        <sz val="14"/>
        <color theme="5" tint="-0.249977111117893"/>
        <rFont val="Calibri"/>
        <family val="2"/>
        <scheme val="minor"/>
      </rPr>
      <t>ou</t>
    </r>
    <r>
      <rPr>
        <b/>
        <sz val="11"/>
        <rFont val="Calibri"/>
        <family val="2"/>
        <scheme val="minor"/>
      </rPr>
      <t xml:space="preserve"> 1 JA (T ou E)</t>
    </r>
  </si>
  <si>
    <t>50 licenciés ou moins</t>
  </si>
  <si>
    <t>Seuil 25% avec progression des licenciées par rapport fin de saison 2024</t>
  </si>
  <si>
    <t>Au moins 30% membres du Bureau ou Comité de Direction en 2025</t>
  </si>
  <si>
    <t>Raquettes FFT</t>
  </si>
  <si>
    <t>A et B</t>
  </si>
  <si>
    <r>
      <rPr>
        <b/>
        <sz val="11"/>
        <color theme="5" tint="-0.249977111117893"/>
        <rFont val="Calibri"/>
        <family val="2"/>
        <scheme val="minor"/>
      </rPr>
      <t xml:space="preserve">Clubs A et B </t>
    </r>
    <r>
      <rPr>
        <b/>
        <sz val="11"/>
        <rFont val="Calibri"/>
        <family val="2"/>
        <scheme val="minor"/>
      </rPr>
      <t>: pas besoin du critère</t>
    </r>
  </si>
  <si>
    <r>
      <rPr>
        <b/>
        <sz val="11"/>
        <color theme="5" tint="-0.249977111117893"/>
        <rFont val="Calibri"/>
        <family val="2"/>
        <scheme val="minor"/>
      </rPr>
      <t xml:space="preserve">Clubs C </t>
    </r>
    <r>
      <rPr>
        <b/>
        <sz val="11"/>
        <rFont val="Calibri"/>
        <family val="2"/>
        <scheme val="minor"/>
      </rPr>
      <t>: au moins 1 enseignante dans l'équipe pédagogique</t>
    </r>
  </si>
  <si>
    <r>
      <rPr>
        <b/>
        <sz val="11"/>
        <color theme="5" tint="-0.249977111117893"/>
        <rFont val="Calibri"/>
        <family val="2"/>
        <scheme val="minor"/>
      </rPr>
      <t xml:space="preserve">Clubs C </t>
    </r>
    <r>
      <rPr>
        <b/>
        <sz val="11"/>
        <rFont val="Calibri"/>
        <family val="2"/>
        <scheme val="minor"/>
      </rPr>
      <t>: au moins 1 répétitrice</t>
    </r>
  </si>
  <si>
    <t>CRITERES Saison 2026</t>
  </si>
  <si>
    <t>Fin Saison 2026</t>
  </si>
  <si>
    <t>Saison 2025</t>
  </si>
  <si>
    <t>NB licenciés 2026</t>
  </si>
  <si>
    <r>
      <rPr>
        <b/>
        <sz val="11"/>
        <color theme="5" tint="-0.249977111117893"/>
        <rFont val="Calibri"/>
        <family val="2"/>
        <scheme val="minor"/>
      </rPr>
      <t>Clubs D, E, F</t>
    </r>
    <r>
      <rPr>
        <b/>
        <sz val="11"/>
        <rFont val="Calibri"/>
        <family val="2"/>
        <scheme val="minor"/>
      </rPr>
      <t xml:space="preserve">: </t>
    </r>
    <r>
      <rPr>
        <b/>
        <sz val="14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éq. Adultes </t>
    </r>
    <r>
      <rPr>
        <b/>
        <sz val="14"/>
        <color theme="5" tint="-0.249977111117893"/>
        <rFont val="Calibri"/>
        <family val="2"/>
        <scheme val="minor"/>
      </rPr>
      <t>et</t>
    </r>
    <r>
      <rPr>
        <b/>
        <sz val="14"/>
        <rFont val="Calibri"/>
        <family val="2"/>
        <scheme val="minor"/>
      </rPr>
      <t xml:space="preserve"> 2</t>
    </r>
    <r>
      <rPr>
        <b/>
        <sz val="11"/>
        <rFont val="Calibri"/>
        <family val="2"/>
        <scheme val="minor"/>
      </rPr>
      <t xml:space="preserve"> éq. Jeunes</t>
    </r>
  </si>
  <si>
    <r>
      <rPr>
        <b/>
        <sz val="11"/>
        <color theme="5" tint="-0.249977111117893"/>
        <rFont val="Calibri"/>
        <family val="2"/>
        <scheme val="minor"/>
      </rPr>
      <t xml:space="preserve">Clubs B </t>
    </r>
    <r>
      <rPr>
        <b/>
        <sz val="11"/>
        <rFont val="Calibri"/>
        <family val="2"/>
        <scheme val="minor"/>
      </rPr>
      <t xml:space="preserve">: </t>
    </r>
    <r>
      <rPr>
        <b/>
        <sz val="14"/>
        <rFont val="Calibri"/>
        <family val="2"/>
        <scheme val="minor"/>
      </rPr>
      <t xml:space="preserve">1 </t>
    </r>
    <r>
      <rPr>
        <b/>
        <sz val="11"/>
        <rFont val="Calibri"/>
        <family val="2"/>
        <scheme val="minor"/>
      </rPr>
      <t>éq. Adultes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theme="5" tint="-0.249977111117893"/>
        <rFont val="Calibri"/>
        <family val="2"/>
        <scheme val="minor"/>
      </rPr>
      <t>ou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éq. Jeunes</t>
    </r>
  </si>
  <si>
    <r>
      <rPr>
        <b/>
        <sz val="11"/>
        <color theme="5" tint="-0.249977111117893"/>
        <rFont val="Calibri"/>
        <family val="2"/>
        <scheme val="minor"/>
      </rPr>
      <t xml:space="preserve">Clubs C </t>
    </r>
    <r>
      <rPr>
        <b/>
        <sz val="11"/>
        <rFont val="Calibri"/>
        <family val="2"/>
        <scheme val="minor"/>
      </rPr>
      <t xml:space="preserve">: </t>
    </r>
    <r>
      <rPr>
        <b/>
        <sz val="14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éq. Adultes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theme="5" tint="-0.249977111117893"/>
        <rFont val="Calibri"/>
        <family val="2"/>
        <scheme val="minor"/>
      </rPr>
      <t>et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éq. Jeunes</t>
    </r>
  </si>
  <si>
    <r>
      <rPr>
        <b/>
        <sz val="11"/>
        <color theme="5" tint="-0.249977111117893"/>
        <rFont val="Calibri"/>
        <family val="2"/>
        <scheme val="minor"/>
      </rPr>
      <t xml:space="preserve">Clubs D, E, F </t>
    </r>
    <r>
      <rPr>
        <b/>
        <sz val="11"/>
        <rFont val="Calibri"/>
        <family val="2"/>
        <scheme val="minor"/>
      </rPr>
      <t xml:space="preserve">: </t>
    </r>
    <r>
      <rPr>
        <b/>
        <sz val="14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éq. Adultes </t>
    </r>
    <r>
      <rPr>
        <b/>
        <sz val="14"/>
        <color theme="5" tint="-0.249977111117893"/>
        <rFont val="Calibri"/>
        <family val="2"/>
        <scheme val="minor"/>
      </rPr>
      <t>et</t>
    </r>
    <r>
      <rPr>
        <b/>
        <sz val="14"/>
        <rFont val="Calibri"/>
        <family val="2"/>
        <scheme val="minor"/>
      </rPr>
      <t xml:space="preserve"> 2</t>
    </r>
    <r>
      <rPr>
        <b/>
        <sz val="11"/>
        <rFont val="Calibri"/>
        <family val="2"/>
        <scheme val="minor"/>
      </rPr>
      <t xml:space="preserve"> éq. Jeunes</t>
    </r>
  </si>
  <si>
    <t xml:space="preserve">* Le NB total licenciés 2026 affichera automatiquement ou se situe le club dans la matrice FFT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</si>
</sst>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9" fontId="10" fillId="6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3" fillId="8" borderId="0" xfId="0" applyFont="1" applyFill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/>
    <xf numFmtId="0" fontId="17" fillId="5" borderId="22" xfId="0" applyFont="1" applyFill="1" applyBorder="1" applyAlignment="1">
      <alignment horizontal="center" vertical="center"/>
    </xf>
    <xf numFmtId="0" fontId="17" fillId="5" borderId="23" xfId="0" applyFont="1" applyFill="1" applyBorder="1"/>
    <xf numFmtId="0" fontId="17" fillId="5" borderId="5" xfId="0" applyFont="1" applyFill="1" applyBorder="1" applyAlignment="1">
      <alignment horizontal="center" vertical="center"/>
    </xf>
    <xf numFmtId="0" fontId="17" fillId="5" borderId="7" xfId="0" applyFont="1" applyFill="1" applyBorder="1"/>
    <xf numFmtId="0" fontId="19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23" fillId="8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1" fillId="11" borderId="25" xfId="0" applyFont="1" applyFill="1" applyBorder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6" borderId="3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center" vertical="center" wrapText="1"/>
      <protection locked="0"/>
    </xf>
    <xf numFmtId="0" fontId="5" fillId="12" borderId="13" xfId="0" applyFont="1" applyFill="1" applyBorder="1" applyAlignment="1" applyProtection="1">
      <alignment horizontal="center" vertical="center" wrapText="1"/>
      <protection locked="0"/>
    </xf>
    <xf numFmtId="0" fontId="0" fillId="12" borderId="0" xfId="0" applyFill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9" fontId="10" fillId="10" borderId="1" xfId="0" applyNumberFormat="1" applyFont="1" applyFill="1" applyBorder="1" applyAlignment="1">
      <alignment vertical="center" wrapText="1"/>
    </xf>
    <xf numFmtId="9" fontId="18" fillId="10" borderId="1" xfId="0" applyNumberFormat="1" applyFont="1" applyFill="1" applyBorder="1" applyAlignment="1">
      <alignment vertical="center" wrapText="1"/>
    </xf>
    <xf numFmtId="0" fontId="18" fillId="10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9" fontId="10" fillId="6" borderId="2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5" fillId="3" borderId="20" xfId="0" applyFont="1" applyFill="1" applyBorder="1" applyAlignment="1" applyProtection="1">
      <alignment horizontal="left" vertical="center" wrapText="1"/>
      <protection locked="0"/>
    </xf>
    <xf numFmtId="0" fontId="15" fillId="3" borderId="26" xfId="0" applyFont="1" applyFill="1" applyBorder="1" applyAlignment="1" applyProtection="1">
      <alignment horizontal="left" vertical="center" wrapText="1"/>
      <protection locked="0"/>
    </xf>
    <xf numFmtId="0" fontId="15" fillId="3" borderId="32" xfId="0" applyFont="1" applyFill="1" applyBorder="1" applyAlignment="1" applyProtection="1">
      <alignment horizontal="center" vertical="center" wrapText="1"/>
      <protection locked="0"/>
    </xf>
    <xf numFmtId="0" fontId="15" fillId="3" borderId="33" xfId="0" applyFont="1" applyFill="1" applyBorder="1" applyAlignment="1" applyProtection="1">
      <alignment horizontal="center" vertical="center" wrapText="1"/>
      <protection locked="0"/>
    </xf>
    <xf numFmtId="0" fontId="15" fillId="6" borderId="26" xfId="0" applyFont="1" applyFill="1" applyBorder="1" applyAlignment="1" applyProtection="1">
      <alignment horizontal="center" vertical="center" wrapText="1"/>
      <protection locked="0"/>
    </xf>
    <xf numFmtId="0" fontId="15" fillId="6" borderId="21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left" vertical="center" wrapText="1"/>
    </xf>
    <xf numFmtId="0" fontId="16" fillId="3" borderId="6" xfId="0" applyFont="1" applyFill="1" applyBorder="1" applyAlignment="1" applyProtection="1">
      <alignment horizontal="left" vertical="center" wrapText="1"/>
    </xf>
    <xf numFmtId="0" fontId="16" fillId="6" borderId="34" xfId="0" applyFont="1" applyFill="1" applyBorder="1" applyAlignment="1" applyProtection="1">
      <alignment horizontal="left" vertical="center" wrapText="1"/>
      <protection locked="0"/>
    </xf>
    <xf numFmtId="0" fontId="16" fillId="6" borderId="35" xfId="0" applyFont="1" applyFill="1" applyBorder="1" applyAlignment="1" applyProtection="1">
      <alignment horizontal="left" vertical="center" wrapText="1"/>
      <protection locked="0"/>
    </xf>
    <xf numFmtId="0" fontId="16" fillId="6" borderId="36" xfId="0" applyFont="1" applyFill="1" applyBorder="1" applyAlignment="1" applyProtection="1">
      <alignment horizontal="left" vertical="center" wrapText="1"/>
      <protection locked="0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9" fontId="18" fillId="10" borderId="29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0" fontId="6" fillId="0" borderId="6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0" fontId="1" fillId="10" borderId="3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5" borderId="30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8"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775659</xdr:colOff>
      <xdr:row>1</xdr:row>
      <xdr:rowOff>235858</xdr:rowOff>
    </xdr:from>
    <xdr:to>
      <xdr:col>9</xdr:col>
      <xdr:colOff>141826</xdr:colOff>
      <xdr:row>2</xdr:row>
      <xdr:rowOff>180401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DB03F1FC-FA7A-4020-A9AB-582317FB4756}"/>
            </a:ext>
          </a:extLst>
        </xdr:cNvPr>
        <xdr:cNvSpPr/>
      </xdr:nvSpPr>
      <xdr:spPr>
        <a:xfrm rot="21105315">
          <a:off x="6318302" y="498929"/>
          <a:ext cx="3103595" cy="216686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444499</xdr:colOff>
      <xdr:row>3</xdr:row>
      <xdr:rowOff>66770</xdr:rowOff>
    </xdr:from>
    <xdr:to>
      <xdr:col>4</xdr:col>
      <xdr:colOff>679391</xdr:colOff>
      <xdr:row>5</xdr:row>
      <xdr:rowOff>113757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EE41663A-CDEF-4235-83C5-D5753D3224D4}"/>
            </a:ext>
          </a:extLst>
        </xdr:cNvPr>
        <xdr:cNvSpPr/>
      </xdr:nvSpPr>
      <xdr:spPr>
        <a:xfrm rot="17662201">
          <a:off x="5831630" y="1011496"/>
          <a:ext cx="545916" cy="234892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7DDD-9C80-4052-AD90-DFEF94508A4E}">
  <sheetPr>
    <tabColor rgb="FF002060"/>
  </sheetPr>
  <dimension ref="A1:B13"/>
  <sheetViews>
    <sheetView workbookViewId="0">
      <selection sqref="A1:B1"/>
    </sheetView>
  </sheetViews>
  <sheetFormatPr baseColWidth="10" defaultRowHeight="15.5" x14ac:dyDescent="0.35"/>
  <cols>
    <col min="1" max="1" width="4.6328125" style="19" bestFit="1" customWidth="1"/>
    <col min="2" max="2" width="23.54296875" style="20" customWidth="1"/>
    <col min="3" max="16384" width="10.90625" style="20"/>
  </cols>
  <sheetData>
    <row r="1" spans="1:2" ht="19" thickBot="1" x14ac:dyDescent="0.4">
      <c r="A1" s="71" t="s">
        <v>43</v>
      </c>
      <c r="B1" s="71"/>
    </row>
    <row r="2" spans="1:2" ht="16" customHeight="1" thickBot="1" x14ac:dyDescent="0.4">
      <c r="A2" s="72" t="s">
        <v>71</v>
      </c>
      <c r="B2" s="72"/>
    </row>
    <row r="3" spans="1:2" x14ac:dyDescent="0.35">
      <c r="A3" s="21" t="s">
        <v>32</v>
      </c>
      <c r="B3" s="22" t="s">
        <v>60</v>
      </c>
    </row>
    <row r="4" spans="1:2" x14ac:dyDescent="0.35">
      <c r="A4" s="23" t="s">
        <v>33</v>
      </c>
      <c r="B4" s="24" t="s">
        <v>34</v>
      </c>
    </row>
    <row r="5" spans="1:2" x14ac:dyDescent="0.35">
      <c r="A5" s="23" t="s">
        <v>35</v>
      </c>
      <c r="B5" s="24" t="s">
        <v>36</v>
      </c>
    </row>
    <row r="6" spans="1:2" x14ac:dyDescent="0.35">
      <c r="A6" s="23" t="s">
        <v>37</v>
      </c>
      <c r="B6" s="24" t="s">
        <v>40</v>
      </c>
    </row>
    <row r="7" spans="1:2" x14ac:dyDescent="0.35">
      <c r="A7" s="23" t="s">
        <v>38</v>
      </c>
      <c r="B7" s="24" t="s">
        <v>41</v>
      </c>
    </row>
    <row r="8" spans="1:2" ht="16" thickBot="1" x14ac:dyDescent="0.4">
      <c r="A8" s="25" t="s">
        <v>39</v>
      </c>
      <c r="B8" s="26" t="s">
        <v>42</v>
      </c>
    </row>
    <row r="12" spans="1:2" x14ac:dyDescent="0.35">
      <c r="A12" s="20"/>
      <c r="B12" s="27"/>
    </row>
    <row r="13" spans="1:2" x14ac:dyDescent="0.35">
      <c r="A13" s="20"/>
      <c r="B13" s="27"/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CEB3-ED00-49F9-ABEC-AA8F5A677EC7}">
  <sheetPr>
    <pageSetUpPr fitToPage="1"/>
  </sheetPr>
  <dimension ref="A1:P37"/>
  <sheetViews>
    <sheetView zoomScale="70" zoomScaleNormal="70" workbookViewId="0">
      <pane xSplit="2" ySplit="4" topLeftCell="C19" activePane="bottomRight" state="frozen"/>
      <selection pane="topRight" activeCell="C1" sqref="C1"/>
      <selection pane="bottomLeft" activeCell="A5" sqref="A5"/>
      <selection pane="bottomRight" activeCell="P1" sqref="P1:P2"/>
    </sheetView>
  </sheetViews>
  <sheetFormatPr baseColWidth="10" defaultRowHeight="21" x14ac:dyDescent="0.35"/>
  <cols>
    <col min="1" max="1" width="10.7265625" style="3" customWidth="1"/>
    <col min="2" max="2" width="42.54296875" style="3" customWidth="1"/>
    <col min="3" max="3" width="10.08984375" style="39" customWidth="1"/>
    <col min="4" max="4" width="15.81640625" style="2" customWidth="1"/>
    <col min="5" max="5" width="13.1796875" style="18" customWidth="1"/>
    <col min="6" max="6" width="12.6328125" style="2" customWidth="1"/>
    <col min="7" max="7" width="12.6328125" style="18" customWidth="1"/>
    <col min="8" max="8" width="12.6328125" style="2" customWidth="1"/>
    <col min="9" max="9" width="2.453125" style="2" customWidth="1"/>
    <col min="10" max="12" width="8.6328125" style="5" customWidth="1"/>
    <col min="13" max="14" width="8.6328125" style="2" customWidth="1"/>
    <col min="15" max="15" width="5.6328125" style="2" customWidth="1"/>
    <col min="16" max="16" width="31.08984375" style="4" customWidth="1"/>
    <col min="17" max="16384" width="10.90625" style="2"/>
  </cols>
  <sheetData>
    <row r="1" spans="1:16" s="6" customFormat="1" x14ac:dyDescent="0.35">
      <c r="A1" s="73" t="s">
        <v>44</v>
      </c>
      <c r="B1" s="74"/>
      <c r="C1" s="75" t="s">
        <v>45</v>
      </c>
      <c r="D1" s="76"/>
      <c r="E1" s="77"/>
      <c r="F1" s="77"/>
      <c r="G1" s="77"/>
      <c r="H1" s="78"/>
      <c r="J1" s="79" t="s">
        <v>54</v>
      </c>
      <c r="K1" s="80"/>
      <c r="L1" s="80"/>
      <c r="M1" s="80"/>
      <c r="N1" s="81"/>
      <c r="P1" s="82" t="s">
        <v>76</v>
      </c>
    </row>
    <row r="2" spans="1:16" ht="21.5" customHeight="1" thickBot="1" x14ac:dyDescent="0.4">
      <c r="A2" s="83" t="s">
        <v>51</v>
      </c>
      <c r="B2" s="84"/>
      <c r="C2" s="85" t="s">
        <v>49</v>
      </c>
      <c r="D2" s="86"/>
      <c r="E2" s="86"/>
      <c r="F2" s="86"/>
      <c r="G2" s="86"/>
      <c r="H2" s="87"/>
      <c r="J2" s="46" t="str">
        <f>IF(AND(E7&gt;0,E7&lt;51),"A"," ")</f>
        <v xml:space="preserve"> </v>
      </c>
      <c r="K2" s="54" t="str">
        <f>IF(AND(E7&gt;50,E7&lt;131),"B"," ")</f>
        <v>B</v>
      </c>
      <c r="L2" s="54" t="str">
        <f>IF(AND(E7&gt;130,E7&lt;251),"C"," ")</f>
        <v xml:space="preserve"> </v>
      </c>
      <c r="M2" s="44" t="str">
        <f>IF(AND(E7&gt;=251,E7&lt;501),"D"," ")</f>
        <v xml:space="preserve"> </v>
      </c>
      <c r="N2" s="45" t="str">
        <f>IF(E7&gt;500,"E, F"," ")</f>
        <v xml:space="preserve"> </v>
      </c>
      <c r="P2" s="82"/>
    </row>
    <row r="3" spans="1:16" ht="20" customHeight="1" thickBot="1" x14ac:dyDescent="0.4">
      <c r="A3" s="1"/>
      <c r="J3" s="2"/>
      <c r="K3" s="2"/>
      <c r="L3" s="2"/>
      <c r="P3" s="35" t="s">
        <v>31</v>
      </c>
    </row>
    <row r="4" spans="1:16" s="1" customFormat="1" ht="21" customHeight="1" thickBot="1" x14ac:dyDescent="0.4">
      <c r="A4" s="4" t="s">
        <v>28</v>
      </c>
      <c r="B4" s="64" t="s">
        <v>68</v>
      </c>
      <c r="C4" s="40"/>
      <c r="D4" s="67" t="s">
        <v>70</v>
      </c>
      <c r="E4" s="88" t="s">
        <v>69</v>
      </c>
      <c r="F4" s="88"/>
      <c r="G4" s="88"/>
      <c r="H4" s="89"/>
      <c r="J4" s="90" t="s">
        <v>52</v>
      </c>
      <c r="K4" s="90"/>
      <c r="L4" s="90"/>
      <c r="M4" s="90"/>
      <c r="N4" s="90"/>
      <c r="P4" s="49" t="s">
        <v>46</v>
      </c>
    </row>
    <row r="5" spans="1:16" s="18" customFormat="1" ht="18.5" x14ac:dyDescent="0.35">
      <c r="A5" s="17"/>
      <c r="B5" s="15" t="s">
        <v>8</v>
      </c>
      <c r="C5" s="41"/>
      <c r="J5" s="5"/>
      <c r="K5" s="5"/>
      <c r="L5" s="5"/>
    </row>
    <row r="6" spans="1:16" ht="44" thickBot="1" x14ac:dyDescent="0.4">
      <c r="B6" s="14" t="s">
        <v>0</v>
      </c>
      <c r="C6" s="42"/>
      <c r="D6" s="7" t="s">
        <v>55</v>
      </c>
      <c r="E6" s="38" t="s">
        <v>53</v>
      </c>
      <c r="F6" s="7" t="s">
        <v>55</v>
      </c>
      <c r="G6" s="33" t="s">
        <v>1</v>
      </c>
      <c r="H6" s="33" t="s">
        <v>2</v>
      </c>
    </row>
    <row r="7" spans="1:16" ht="29" x14ac:dyDescent="0.35">
      <c r="A7" s="13" t="s">
        <v>27</v>
      </c>
      <c r="B7" s="62" t="s">
        <v>61</v>
      </c>
      <c r="C7" s="91" t="s">
        <v>14</v>
      </c>
      <c r="D7" s="92">
        <v>25</v>
      </c>
      <c r="E7" s="94">
        <v>100</v>
      </c>
      <c r="F7" s="96">
        <v>30</v>
      </c>
      <c r="G7" s="98">
        <f>F7/E7</f>
        <v>0.3</v>
      </c>
      <c r="H7" s="100" t="str">
        <f>IF(F7&gt;D7,"OUI","NON")</f>
        <v>OUI</v>
      </c>
      <c r="J7" s="102" t="str">
        <f>IF(AND(G7&gt;=0.25,H7="OUI"),"OUI","NON")</f>
        <v>OUI</v>
      </c>
      <c r="K7" s="102"/>
      <c r="L7" s="102"/>
      <c r="M7" s="102"/>
      <c r="N7" s="102"/>
      <c r="P7" s="103"/>
    </row>
    <row r="8" spans="1:16" ht="22" customHeight="1" thickBot="1" x14ac:dyDescent="0.4">
      <c r="A8" s="13" t="s">
        <v>27</v>
      </c>
      <c r="B8" s="63" t="s">
        <v>30</v>
      </c>
      <c r="C8" s="91"/>
      <c r="D8" s="93"/>
      <c r="E8" s="95"/>
      <c r="F8" s="97"/>
      <c r="G8" s="99"/>
      <c r="H8" s="101"/>
      <c r="J8" s="105" t="str">
        <f>IF(G7&gt;=0.35,"OUI","NON")</f>
        <v>NON</v>
      </c>
      <c r="K8" s="105"/>
      <c r="L8" s="105"/>
      <c r="M8" s="105"/>
      <c r="N8" s="105"/>
      <c r="P8" s="104"/>
    </row>
    <row r="9" spans="1:16" ht="9" customHeight="1" x14ac:dyDescent="0.35">
      <c r="P9" s="50"/>
    </row>
    <row r="10" spans="1:16" ht="18.5" customHeight="1" thickBot="1" x14ac:dyDescent="0.4">
      <c r="B10" s="14" t="s">
        <v>3</v>
      </c>
      <c r="C10" s="42"/>
      <c r="D10" s="9"/>
      <c r="E10" s="106" t="s">
        <v>5</v>
      </c>
      <c r="F10" s="107"/>
      <c r="G10" s="108"/>
      <c r="H10" s="43" t="s">
        <v>6</v>
      </c>
      <c r="P10" s="50"/>
    </row>
    <row r="11" spans="1:16" ht="29.5" thickBot="1" x14ac:dyDescent="0.4">
      <c r="A11" s="13" t="s">
        <v>27</v>
      </c>
      <c r="B11" s="61" t="s">
        <v>4</v>
      </c>
      <c r="C11" s="109" t="s">
        <v>14</v>
      </c>
      <c r="D11" s="110"/>
      <c r="E11" s="111" t="s">
        <v>63</v>
      </c>
      <c r="F11" s="112"/>
      <c r="G11" s="113"/>
      <c r="H11" s="28">
        <v>1</v>
      </c>
      <c r="J11" s="105" t="str">
        <f>IF(H11&gt;0,"OUI","NON")</f>
        <v>OUI</v>
      </c>
      <c r="K11" s="105"/>
      <c r="L11" s="105"/>
      <c r="M11" s="105"/>
      <c r="N11" s="105"/>
      <c r="P11" s="47"/>
    </row>
    <row r="12" spans="1:16" ht="8.5" customHeight="1" x14ac:dyDescent="0.35">
      <c r="P12" s="50"/>
    </row>
    <row r="13" spans="1:16" ht="29.5" thickBot="1" x14ac:dyDescent="0.4">
      <c r="B13" s="15" t="s">
        <v>7</v>
      </c>
      <c r="C13" s="41"/>
      <c r="D13" s="9"/>
      <c r="E13" s="8" t="s">
        <v>16</v>
      </c>
      <c r="F13" s="7" t="s">
        <v>13</v>
      </c>
      <c r="G13" s="33" t="s">
        <v>48</v>
      </c>
      <c r="P13" s="50"/>
    </row>
    <row r="14" spans="1:16" ht="29.5" thickBot="1" x14ac:dyDescent="0.4">
      <c r="A14" s="13" t="s">
        <v>27</v>
      </c>
      <c r="B14" s="61" t="s">
        <v>62</v>
      </c>
      <c r="C14" s="109" t="s">
        <v>14</v>
      </c>
      <c r="D14" s="110"/>
      <c r="E14" s="29">
        <v>6</v>
      </c>
      <c r="F14" s="30">
        <v>2</v>
      </c>
      <c r="G14" s="34">
        <f>F14/E14</f>
        <v>0.33333333333333331</v>
      </c>
      <c r="J14" s="105" t="str">
        <f>IF(G14&gt;=0.3,"OUI","NON")</f>
        <v>OUI</v>
      </c>
      <c r="K14" s="105"/>
      <c r="L14" s="105"/>
      <c r="M14" s="105"/>
      <c r="N14" s="105"/>
      <c r="P14" s="47"/>
    </row>
    <row r="15" spans="1:16" ht="8.5" customHeight="1" x14ac:dyDescent="0.35">
      <c r="P15" s="50"/>
    </row>
    <row r="16" spans="1:16" ht="29.5" thickBot="1" x14ac:dyDescent="0.4">
      <c r="B16" s="15" t="s">
        <v>29</v>
      </c>
      <c r="C16" s="41"/>
      <c r="D16" s="9"/>
      <c r="E16" s="8" t="s">
        <v>17</v>
      </c>
      <c r="F16" s="7" t="s">
        <v>15</v>
      </c>
      <c r="G16" s="33" t="s">
        <v>47</v>
      </c>
      <c r="P16" s="50"/>
    </row>
    <row r="17" spans="1:16" ht="18.5" x14ac:dyDescent="0.35">
      <c r="A17" s="59" t="s">
        <v>64</v>
      </c>
      <c r="B17" s="10" t="s">
        <v>65</v>
      </c>
      <c r="C17" s="114" t="s">
        <v>57</v>
      </c>
      <c r="D17" s="115"/>
      <c r="E17" s="56"/>
      <c r="F17" s="57"/>
      <c r="G17" s="58"/>
      <c r="J17" s="116" t="s">
        <v>50</v>
      </c>
      <c r="K17" s="116"/>
      <c r="L17" s="55"/>
      <c r="P17" s="103"/>
    </row>
    <row r="18" spans="1:16" ht="30.5" customHeight="1" x14ac:dyDescent="0.35">
      <c r="A18" s="12" t="s">
        <v>35</v>
      </c>
      <c r="B18" s="61" t="s">
        <v>66</v>
      </c>
      <c r="C18" s="109" t="s">
        <v>14</v>
      </c>
      <c r="D18" s="110"/>
      <c r="E18" s="31"/>
      <c r="F18" s="32"/>
      <c r="G18" s="58"/>
      <c r="J18" s="55"/>
      <c r="K18" s="55"/>
      <c r="L18" s="68" t="str">
        <f>IF(F18&gt;=1,"OUI","NON")</f>
        <v>NON</v>
      </c>
      <c r="P18" s="117"/>
    </row>
    <row r="19" spans="1:16" ht="31" customHeight="1" thickBot="1" x14ac:dyDescent="0.4">
      <c r="A19" s="16" t="s">
        <v>26</v>
      </c>
      <c r="B19" s="61" t="s">
        <v>24</v>
      </c>
      <c r="C19" s="109" t="s">
        <v>14</v>
      </c>
      <c r="D19" s="110"/>
      <c r="E19" s="29"/>
      <c r="F19" s="30"/>
      <c r="G19" s="34" t="e">
        <f>F19/E19</f>
        <v>#DIV/0!</v>
      </c>
      <c r="M19" s="105" t="e">
        <f>IF(G19&gt;=0.2,"OUI","NON")</f>
        <v>#DIV/0!</v>
      </c>
      <c r="N19" s="105"/>
      <c r="P19" s="104"/>
    </row>
    <row r="20" spans="1:16" ht="9" customHeight="1" x14ac:dyDescent="0.35">
      <c r="P20" s="50"/>
    </row>
    <row r="21" spans="1:16" ht="29.5" thickBot="1" x14ac:dyDescent="0.4">
      <c r="B21" s="15" t="s">
        <v>9</v>
      </c>
      <c r="C21" s="41"/>
      <c r="D21" s="9"/>
      <c r="F21" s="7" t="s">
        <v>18</v>
      </c>
      <c r="P21" s="50"/>
    </row>
    <row r="22" spans="1:16" ht="18.5" x14ac:dyDescent="0.35">
      <c r="A22" s="59" t="s">
        <v>64</v>
      </c>
      <c r="B22" s="66" t="s">
        <v>65</v>
      </c>
      <c r="C22" s="118" t="s">
        <v>57</v>
      </c>
      <c r="D22" s="118"/>
      <c r="F22" s="60"/>
      <c r="J22" s="116" t="s">
        <v>50</v>
      </c>
      <c r="K22" s="116"/>
      <c r="L22" s="55"/>
      <c r="P22" s="103"/>
    </row>
    <row r="23" spans="1:16" ht="19" customHeight="1" x14ac:dyDescent="0.35">
      <c r="A23" s="12" t="s">
        <v>35</v>
      </c>
      <c r="B23" s="61" t="s">
        <v>67</v>
      </c>
      <c r="C23" s="109" t="s">
        <v>14</v>
      </c>
      <c r="D23" s="119"/>
      <c r="F23" s="37"/>
      <c r="J23" s="55"/>
      <c r="K23" s="55"/>
      <c r="L23" s="68" t="str">
        <f>IF(F23&gt;=1,"OUI","NON")</f>
        <v>NON</v>
      </c>
      <c r="P23" s="117"/>
    </row>
    <row r="24" spans="1:16" ht="19" customHeight="1" thickBot="1" x14ac:dyDescent="0.4">
      <c r="A24" s="16" t="s">
        <v>26</v>
      </c>
      <c r="B24" s="61" t="s">
        <v>25</v>
      </c>
      <c r="C24" s="109" t="s">
        <v>14</v>
      </c>
      <c r="D24" s="119"/>
      <c r="F24" s="37"/>
      <c r="M24" s="105" t="str">
        <f>IF(F24&gt;=2,"OUI","NON")</f>
        <v>NON</v>
      </c>
      <c r="N24" s="105"/>
      <c r="P24" s="104"/>
    </row>
    <row r="25" spans="1:16" ht="9" customHeight="1" x14ac:dyDescent="0.35">
      <c r="P25" s="50"/>
    </row>
    <row r="26" spans="1:16" ht="29.5" thickBot="1" x14ac:dyDescent="0.4">
      <c r="B26" s="15" t="s">
        <v>10</v>
      </c>
      <c r="C26" s="41"/>
      <c r="D26" s="9"/>
      <c r="F26" s="7" t="s">
        <v>19</v>
      </c>
      <c r="G26" s="7" t="s">
        <v>20</v>
      </c>
      <c r="P26" s="50"/>
    </row>
    <row r="27" spans="1:16" ht="16" customHeight="1" x14ac:dyDescent="0.35">
      <c r="A27" s="59" t="s">
        <v>32</v>
      </c>
      <c r="B27" s="10" t="s">
        <v>56</v>
      </c>
      <c r="C27" s="118" t="s">
        <v>57</v>
      </c>
      <c r="D27" s="118"/>
      <c r="F27" s="57"/>
      <c r="G27" s="58"/>
      <c r="J27" s="69"/>
      <c r="L27" s="55"/>
      <c r="P27" s="103"/>
    </row>
    <row r="28" spans="1:16" ht="16" customHeight="1" x14ac:dyDescent="0.35">
      <c r="A28" s="12" t="s">
        <v>33</v>
      </c>
      <c r="B28" s="61" t="s">
        <v>73</v>
      </c>
      <c r="C28" s="109" t="s">
        <v>14</v>
      </c>
      <c r="D28" s="119"/>
      <c r="F28" s="36">
        <v>1</v>
      </c>
      <c r="G28" s="36"/>
      <c r="J28" s="55"/>
      <c r="K28" s="68" t="str">
        <f>IF(F28+G28&gt;=1,"OUI","NON")</f>
        <v>OUI</v>
      </c>
      <c r="P28" s="117"/>
    </row>
    <row r="29" spans="1:16" ht="16" customHeight="1" x14ac:dyDescent="0.35">
      <c r="A29" s="12" t="s">
        <v>35</v>
      </c>
      <c r="B29" s="61" t="s">
        <v>74</v>
      </c>
      <c r="C29" s="109" t="s">
        <v>14</v>
      </c>
      <c r="D29" s="119"/>
      <c r="F29" s="36"/>
      <c r="G29" s="36"/>
      <c r="J29" s="55"/>
      <c r="K29" s="55"/>
      <c r="L29" s="68" t="str">
        <f>IF(AND(F29&gt;=1,G29&gt;=1),"OUI","NON")</f>
        <v>NON</v>
      </c>
      <c r="P29" s="117"/>
    </row>
    <row r="30" spans="1:16" ht="16" customHeight="1" thickBot="1" x14ac:dyDescent="0.4">
      <c r="A30" s="16" t="s">
        <v>26</v>
      </c>
      <c r="B30" s="61" t="s">
        <v>72</v>
      </c>
      <c r="C30" s="109" t="s">
        <v>14</v>
      </c>
      <c r="D30" s="119"/>
      <c r="F30" s="37"/>
      <c r="G30" s="37"/>
      <c r="J30" s="2"/>
      <c r="K30" s="2"/>
      <c r="L30" s="2"/>
      <c r="M30" s="105" t="str">
        <f>IF(AND(F30&gt;=2,G30&gt;=2),"OUI","NON")</f>
        <v>NON</v>
      </c>
      <c r="N30" s="105"/>
      <c r="P30" s="104"/>
    </row>
    <row r="31" spans="1:16" ht="9" customHeight="1" x14ac:dyDescent="0.35">
      <c r="P31" s="50"/>
    </row>
    <row r="32" spans="1:16" ht="29.5" thickBot="1" x14ac:dyDescent="0.4">
      <c r="B32" s="15" t="s">
        <v>12</v>
      </c>
      <c r="C32" s="41"/>
      <c r="D32" s="9"/>
      <c r="F32" s="7" t="s">
        <v>21</v>
      </c>
      <c r="G32" s="7" t="s">
        <v>22</v>
      </c>
      <c r="P32" s="50"/>
    </row>
    <row r="33" spans="1:16" ht="16" customHeight="1" x14ac:dyDescent="0.35">
      <c r="A33" s="59" t="s">
        <v>32</v>
      </c>
      <c r="B33" s="10" t="s">
        <v>56</v>
      </c>
      <c r="C33" s="118" t="s">
        <v>57</v>
      </c>
      <c r="D33" s="118"/>
      <c r="F33" s="57"/>
      <c r="G33" s="58"/>
      <c r="J33" s="69"/>
      <c r="L33" s="65"/>
      <c r="M33" s="65"/>
      <c r="P33" s="103"/>
    </row>
    <row r="34" spans="1:16" ht="16" customHeight="1" x14ac:dyDescent="0.35">
      <c r="A34" s="13" t="s">
        <v>58</v>
      </c>
      <c r="B34" s="61" t="s">
        <v>59</v>
      </c>
      <c r="C34" s="109" t="s">
        <v>14</v>
      </c>
      <c r="D34" s="119"/>
      <c r="F34" s="36"/>
      <c r="G34" s="36">
        <v>1</v>
      </c>
      <c r="K34" s="105" t="str">
        <f>IF(F34+G34&gt;=1,"OUI","NON")</f>
        <v>OUI</v>
      </c>
      <c r="L34" s="105"/>
      <c r="M34" s="105"/>
      <c r="P34" s="117"/>
    </row>
    <row r="35" spans="1:16" ht="16" customHeight="1" thickBot="1" x14ac:dyDescent="0.4">
      <c r="A35" s="11" t="s">
        <v>23</v>
      </c>
      <c r="B35" s="61" t="s">
        <v>11</v>
      </c>
      <c r="C35" s="109" t="s">
        <v>14</v>
      </c>
      <c r="D35" s="119"/>
      <c r="F35" s="37"/>
      <c r="G35" s="37"/>
      <c r="N35" s="68" t="str">
        <f>IF(AND(F35&gt;=1,G35&gt;=1),"OUI","NON")</f>
        <v>NON</v>
      </c>
      <c r="P35" s="104"/>
    </row>
    <row r="36" spans="1:16" ht="21.5" thickBot="1" x14ac:dyDescent="0.4"/>
    <row r="37" spans="1:16" ht="26.5" thickBot="1" x14ac:dyDescent="0.4">
      <c r="P37" s="48"/>
    </row>
  </sheetData>
  <sheetProtection algorithmName="SHA-512" hashValue="P5VKgRGRk9kHEWm5msjaO+lBgzinnyxVSPFGoGJm24m0yamRfY7fdeJg3WwDo9pY1HLGpKbRuVKh32A6qH+aRQ==" saltValue="zOh64BuH5zizEopcXX3J1g==" spinCount="100000" sheet="1" objects="1" scenarios="1"/>
  <mergeCells count="47">
    <mergeCell ref="C33:D33"/>
    <mergeCell ref="P33:P35"/>
    <mergeCell ref="C34:D34"/>
    <mergeCell ref="K34:M34"/>
    <mergeCell ref="C35:D35"/>
    <mergeCell ref="C27:D27"/>
    <mergeCell ref="P27:P30"/>
    <mergeCell ref="C28:D28"/>
    <mergeCell ref="C29:D29"/>
    <mergeCell ref="C30:D30"/>
    <mergeCell ref="M30:N30"/>
    <mergeCell ref="C22:D22"/>
    <mergeCell ref="J22:K22"/>
    <mergeCell ref="P22:P24"/>
    <mergeCell ref="C23:D23"/>
    <mergeCell ref="C24:D24"/>
    <mergeCell ref="M24:N24"/>
    <mergeCell ref="C14:D14"/>
    <mergeCell ref="J14:N14"/>
    <mergeCell ref="C17:D17"/>
    <mergeCell ref="J17:K17"/>
    <mergeCell ref="P17:P19"/>
    <mergeCell ref="C18:D18"/>
    <mergeCell ref="C19:D19"/>
    <mergeCell ref="M19:N19"/>
    <mergeCell ref="P7:P8"/>
    <mergeCell ref="J8:N8"/>
    <mergeCell ref="E10:G10"/>
    <mergeCell ref="C11:D11"/>
    <mergeCell ref="E11:G11"/>
    <mergeCell ref="J11:N11"/>
    <mergeCell ref="E4:H4"/>
    <mergeCell ref="J4:N4"/>
    <mergeCell ref="C7:C8"/>
    <mergeCell ref="D7:D8"/>
    <mergeCell ref="E7:E8"/>
    <mergeCell ref="F7:F8"/>
    <mergeCell ref="G7:G8"/>
    <mergeCell ref="H7:H8"/>
    <mergeCell ref="J7:N7"/>
    <mergeCell ref="A1:B1"/>
    <mergeCell ref="C1:D1"/>
    <mergeCell ref="E1:H1"/>
    <mergeCell ref="J1:N1"/>
    <mergeCell ref="P1:P2"/>
    <mergeCell ref="A2:B2"/>
    <mergeCell ref="C2:H2"/>
  </mergeCells>
  <conditionalFormatting sqref="F22:F24">
    <cfRule type="cellIs" dxfId="37" priority="14" operator="greaterThan">
      <formula>0</formula>
    </cfRule>
  </conditionalFormatting>
  <conditionalFormatting sqref="F28:G30">
    <cfRule type="cellIs" dxfId="36" priority="8" operator="greaterThan">
      <formula>0</formula>
    </cfRule>
  </conditionalFormatting>
  <conditionalFormatting sqref="F34:G35">
    <cfRule type="cellIs" dxfId="35" priority="13" operator="greaterThan">
      <formula>0</formula>
    </cfRule>
  </conditionalFormatting>
  <conditionalFormatting sqref="G7">
    <cfRule type="cellIs" dxfId="34" priority="7" operator="greaterThanOrEqual">
      <formula>0.25</formula>
    </cfRule>
  </conditionalFormatting>
  <conditionalFormatting sqref="G14">
    <cfRule type="cellIs" dxfId="33" priority="19" operator="greaterThanOrEqual">
      <formula>0.25</formula>
    </cfRule>
  </conditionalFormatting>
  <conditionalFormatting sqref="G19">
    <cfRule type="cellIs" dxfId="32" priority="18" operator="greaterThanOrEqual">
      <formula>0.2</formula>
    </cfRule>
  </conditionalFormatting>
  <conditionalFormatting sqref="H11">
    <cfRule type="cellIs" dxfId="31" priority="6" operator="greaterThan">
      <formula>0</formula>
    </cfRule>
  </conditionalFormatting>
  <conditionalFormatting sqref="J17 J18:K18">
    <cfRule type="cellIs" dxfId="30" priority="5" operator="equal">
      <formula>"OUI"</formula>
    </cfRule>
  </conditionalFormatting>
  <conditionalFormatting sqref="J22">
    <cfRule type="cellIs" dxfId="29" priority="1" operator="equal">
      <formula>"OUI"</formula>
    </cfRule>
  </conditionalFormatting>
  <conditionalFormatting sqref="J20:K21 J23:K23">
    <cfRule type="cellIs" dxfId="28" priority="4" operator="equal">
      <formula>"OUI"</formula>
    </cfRule>
  </conditionalFormatting>
  <conditionalFormatting sqref="J25:K29 J31:L33">
    <cfRule type="cellIs" dxfId="27" priority="2" operator="equal">
      <formula>"OUI"</formula>
    </cfRule>
  </conditionalFormatting>
  <conditionalFormatting sqref="J1:L1 H7 L17:L18 M19 M24 J36:L1048576">
    <cfRule type="cellIs" dxfId="26" priority="23" operator="equal">
      <formula>"OUI"</formula>
    </cfRule>
  </conditionalFormatting>
  <conditionalFormatting sqref="J2:L2">
    <cfRule type="cellIs" dxfId="25" priority="12" operator="equal">
      <formula>"A, B, C"</formula>
    </cfRule>
  </conditionalFormatting>
  <conditionalFormatting sqref="J4:L15">
    <cfRule type="cellIs" dxfId="24" priority="20" operator="equal">
      <formula>"OUI"</formula>
    </cfRule>
  </conditionalFormatting>
  <conditionalFormatting sqref="L20:L23">
    <cfRule type="cellIs" dxfId="23" priority="21" operator="equal">
      <formula>"OUI"</formula>
    </cfRule>
  </conditionalFormatting>
  <conditionalFormatting sqref="L25:L27 L29 K34">
    <cfRule type="cellIs" dxfId="22" priority="9" operator="equal">
      <formula>"OUI"</formula>
    </cfRule>
  </conditionalFormatting>
  <conditionalFormatting sqref="M2">
    <cfRule type="cellIs" dxfId="21" priority="11" operator="equal">
      <formula>"D"</formula>
    </cfRule>
  </conditionalFormatting>
  <conditionalFormatting sqref="M30">
    <cfRule type="cellIs" dxfId="20" priority="16" operator="equal">
      <formula>"OUI"</formula>
    </cfRule>
  </conditionalFormatting>
  <conditionalFormatting sqref="N2">
    <cfRule type="cellIs" dxfId="19" priority="10" operator="equal">
      <formula>"E, F"</formula>
    </cfRule>
  </conditionalFormatting>
  <conditionalFormatting sqref="N35">
    <cfRule type="cellIs" dxfId="18" priority="15" operator="equal">
      <formula>"OUI"</formula>
    </cfRule>
  </conditionalFormatting>
  <pageMargins left="0.39370078740157483" right="0.39370078740157483" top="0.74803149606299213" bottom="0.55118110236220474" header="0.31496062992125984" footer="0.31496062992125984"/>
  <pageSetup paperSize="9" scale="64" orientation="landscape" horizontalDpi="4294967293" verticalDpi="0" r:id="rId1"/>
  <headerFooter>
    <oddHeader>&amp;C&amp;F - &amp;"-,Gras"&amp;14&amp;A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7F53-23FF-4BDB-9427-B0AFDA0CFEA2}">
  <sheetPr>
    <tabColor theme="5" tint="-0.249977111117893"/>
    <pageSetUpPr fitToPage="1"/>
  </sheetPr>
  <dimension ref="A1:P37"/>
  <sheetViews>
    <sheetView tabSelected="1" zoomScale="80" zoomScaleNormal="80" workbookViewId="0">
      <pane xSplit="2" ySplit="4" topLeftCell="D14" activePane="bottomRight" state="frozen"/>
      <selection pane="topRight" activeCell="C1" sqref="C1"/>
      <selection pane="bottomLeft" activeCell="A5" sqref="A5"/>
      <selection pane="bottomRight" activeCell="G18" sqref="G18"/>
    </sheetView>
  </sheetViews>
  <sheetFormatPr baseColWidth="10" defaultRowHeight="21" x14ac:dyDescent="0.35"/>
  <cols>
    <col min="1" max="1" width="10.7265625" style="3" customWidth="1"/>
    <col min="2" max="2" width="42.54296875" style="3" customWidth="1"/>
    <col min="3" max="3" width="10.08984375" style="39" customWidth="1"/>
    <col min="4" max="4" width="15.81640625" style="2" customWidth="1"/>
    <col min="5" max="5" width="13.1796875" style="18" customWidth="1"/>
    <col min="6" max="6" width="12.6328125" style="2" customWidth="1"/>
    <col min="7" max="7" width="12.6328125" style="18" customWidth="1"/>
    <col min="8" max="8" width="12.6328125" style="2" customWidth="1"/>
    <col min="9" max="9" width="2.453125" style="2" customWidth="1"/>
    <col min="10" max="12" width="8.6328125" style="5" customWidth="1"/>
    <col min="13" max="14" width="8.6328125" style="2" customWidth="1"/>
    <col min="15" max="15" width="5.6328125" style="2" customWidth="1"/>
    <col min="16" max="16" width="31.08984375" style="4" customWidth="1"/>
    <col min="17" max="16384" width="10.90625" style="2"/>
  </cols>
  <sheetData>
    <row r="1" spans="1:16" s="6" customFormat="1" x14ac:dyDescent="0.35">
      <c r="A1" s="73" t="s">
        <v>44</v>
      </c>
      <c r="B1" s="74"/>
      <c r="C1" s="75" t="s">
        <v>45</v>
      </c>
      <c r="D1" s="76"/>
      <c r="E1" s="77"/>
      <c r="F1" s="77"/>
      <c r="G1" s="77"/>
      <c r="H1" s="78"/>
      <c r="J1" s="79" t="s">
        <v>54</v>
      </c>
      <c r="K1" s="80"/>
      <c r="L1" s="80"/>
      <c r="M1" s="80"/>
      <c r="N1" s="81"/>
      <c r="P1" s="82" t="s">
        <v>76</v>
      </c>
    </row>
    <row r="2" spans="1:16" ht="21.5" customHeight="1" thickBot="1" x14ac:dyDescent="0.4">
      <c r="A2" s="83" t="s">
        <v>51</v>
      </c>
      <c r="B2" s="84"/>
      <c r="C2" s="85"/>
      <c r="D2" s="86"/>
      <c r="E2" s="86"/>
      <c r="F2" s="86"/>
      <c r="G2" s="86"/>
      <c r="H2" s="87"/>
      <c r="J2" s="46" t="str">
        <f>IF(AND(E7&gt;0,E7&lt;51),"A"," ")</f>
        <v xml:space="preserve"> </v>
      </c>
      <c r="K2" s="54" t="str">
        <f>IF(AND(E7&gt;50,E7&lt;131),"B"," ")</f>
        <v xml:space="preserve"> </v>
      </c>
      <c r="L2" s="54" t="str">
        <f>IF(AND(E7&gt;130,E7&lt;251),"C"," ")</f>
        <v xml:space="preserve"> </v>
      </c>
      <c r="M2" s="44" t="str">
        <f>IF(AND(E7&gt;=251,E7&lt;501),"D"," ")</f>
        <v xml:space="preserve"> </v>
      </c>
      <c r="N2" s="45" t="str">
        <f>IF(E7&gt;500,"E, F"," ")</f>
        <v xml:space="preserve"> </v>
      </c>
      <c r="P2" s="82"/>
    </row>
    <row r="3" spans="1:16" ht="20" customHeight="1" thickBot="1" x14ac:dyDescent="0.4">
      <c r="A3" s="1"/>
      <c r="J3" s="2"/>
      <c r="K3" s="2"/>
      <c r="L3" s="2"/>
      <c r="P3" s="35" t="s">
        <v>31</v>
      </c>
    </row>
    <row r="4" spans="1:16" s="1" customFormat="1" ht="21" customHeight="1" thickBot="1" x14ac:dyDescent="0.4">
      <c r="A4" s="4" t="s">
        <v>28</v>
      </c>
      <c r="B4" s="64" t="s">
        <v>68</v>
      </c>
      <c r="C4" s="40"/>
      <c r="D4" s="52" t="s">
        <v>70</v>
      </c>
      <c r="E4" s="88" t="s">
        <v>69</v>
      </c>
      <c r="F4" s="88"/>
      <c r="G4" s="88"/>
      <c r="H4" s="89"/>
      <c r="J4" s="90" t="s">
        <v>52</v>
      </c>
      <c r="K4" s="90"/>
      <c r="L4" s="90"/>
      <c r="M4" s="90"/>
      <c r="N4" s="90"/>
      <c r="P4" s="49" t="s">
        <v>46</v>
      </c>
    </row>
    <row r="5" spans="1:16" s="18" customFormat="1" ht="18.5" x14ac:dyDescent="0.35">
      <c r="A5" s="17"/>
      <c r="B5" s="15" t="s">
        <v>8</v>
      </c>
      <c r="C5" s="41"/>
      <c r="J5" s="5"/>
      <c r="K5" s="5"/>
      <c r="L5" s="5"/>
    </row>
    <row r="6" spans="1:16" ht="44" thickBot="1" x14ac:dyDescent="0.4">
      <c r="B6" s="14" t="s">
        <v>0</v>
      </c>
      <c r="C6" s="42"/>
      <c r="D6" s="7" t="s">
        <v>55</v>
      </c>
      <c r="E6" s="38" t="s">
        <v>53</v>
      </c>
      <c r="F6" s="7" t="s">
        <v>55</v>
      </c>
      <c r="G6" s="33" t="s">
        <v>1</v>
      </c>
      <c r="H6" s="33" t="s">
        <v>2</v>
      </c>
    </row>
    <row r="7" spans="1:16" ht="29" x14ac:dyDescent="0.35">
      <c r="A7" s="13" t="s">
        <v>27</v>
      </c>
      <c r="B7" s="62" t="s">
        <v>61</v>
      </c>
      <c r="C7" s="91" t="s">
        <v>14</v>
      </c>
      <c r="D7" s="121"/>
      <c r="E7" s="123"/>
      <c r="F7" s="125"/>
      <c r="G7" s="98" t="e">
        <f>F7/E7</f>
        <v>#DIV/0!</v>
      </c>
      <c r="H7" s="100" t="str">
        <f>IF(F7&gt;D7,"OUI","NON")</f>
        <v>NON</v>
      </c>
      <c r="J7" s="102" t="e">
        <f>IF(AND(G7&gt;=0.25,H7="OUI"),"OUI","NON")</f>
        <v>#DIV/0!</v>
      </c>
      <c r="K7" s="102"/>
      <c r="L7" s="102"/>
      <c r="M7" s="102"/>
      <c r="N7" s="102"/>
      <c r="P7" s="103"/>
    </row>
    <row r="8" spans="1:16" ht="22" customHeight="1" thickBot="1" x14ac:dyDescent="0.4">
      <c r="A8" s="13" t="s">
        <v>27</v>
      </c>
      <c r="B8" s="63" t="s">
        <v>30</v>
      </c>
      <c r="C8" s="91"/>
      <c r="D8" s="122"/>
      <c r="E8" s="124"/>
      <c r="F8" s="126"/>
      <c r="G8" s="99"/>
      <c r="H8" s="101"/>
      <c r="J8" s="105" t="e">
        <f>IF(G7&gt;=0.35,"OUI","NON")</f>
        <v>#DIV/0!</v>
      </c>
      <c r="K8" s="105"/>
      <c r="L8" s="105"/>
      <c r="M8" s="105"/>
      <c r="N8" s="105"/>
      <c r="P8" s="104"/>
    </row>
    <row r="9" spans="1:16" ht="9" customHeight="1" x14ac:dyDescent="0.35">
      <c r="P9" s="50"/>
    </row>
    <row r="10" spans="1:16" ht="18.5" customHeight="1" thickBot="1" x14ac:dyDescent="0.4">
      <c r="B10" s="14" t="s">
        <v>3</v>
      </c>
      <c r="C10" s="42"/>
      <c r="D10" s="9"/>
      <c r="E10" s="106" t="s">
        <v>5</v>
      </c>
      <c r="F10" s="107"/>
      <c r="G10" s="108"/>
      <c r="H10" s="43" t="s">
        <v>6</v>
      </c>
      <c r="P10" s="50"/>
    </row>
    <row r="11" spans="1:16" ht="29.5" thickBot="1" x14ac:dyDescent="0.4">
      <c r="A11" s="13" t="s">
        <v>27</v>
      </c>
      <c r="B11" s="61" t="s">
        <v>4</v>
      </c>
      <c r="C11" s="109" t="s">
        <v>14</v>
      </c>
      <c r="D11" s="110"/>
      <c r="E11" s="111"/>
      <c r="F11" s="112"/>
      <c r="G11" s="113"/>
      <c r="H11" s="28"/>
      <c r="J11" s="105" t="str">
        <f>IF(H11&gt;0,"OUI","NON")</f>
        <v>NON</v>
      </c>
      <c r="K11" s="105"/>
      <c r="L11" s="105"/>
      <c r="M11" s="105"/>
      <c r="N11" s="105"/>
      <c r="P11" s="47"/>
    </row>
    <row r="12" spans="1:16" ht="8.5" customHeight="1" x14ac:dyDescent="0.35">
      <c r="P12" s="50"/>
    </row>
    <row r="13" spans="1:16" ht="29.5" thickBot="1" x14ac:dyDescent="0.4">
      <c r="B13" s="15" t="s">
        <v>7</v>
      </c>
      <c r="C13" s="41"/>
      <c r="D13" s="9"/>
      <c r="E13" s="8" t="s">
        <v>16</v>
      </c>
      <c r="F13" s="7" t="s">
        <v>13</v>
      </c>
      <c r="G13" s="33" t="s">
        <v>48</v>
      </c>
      <c r="P13" s="50"/>
    </row>
    <row r="14" spans="1:16" ht="29.5" thickBot="1" x14ac:dyDescent="0.4">
      <c r="A14" s="13" t="s">
        <v>27</v>
      </c>
      <c r="B14" s="61" t="s">
        <v>62</v>
      </c>
      <c r="C14" s="109" t="s">
        <v>14</v>
      </c>
      <c r="D14" s="110"/>
      <c r="E14" s="29"/>
      <c r="F14" s="30"/>
      <c r="G14" s="34" t="e">
        <f>F14/E14</f>
        <v>#DIV/0!</v>
      </c>
      <c r="J14" s="105" t="e">
        <f>IF(G14&gt;=0.3,"OUI","NON")</f>
        <v>#DIV/0!</v>
      </c>
      <c r="K14" s="105"/>
      <c r="L14" s="105"/>
      <c r="M14" s="105"/>
      <c r="N14" s="105"/>
      <c r="P14" s="47"/>
    </row>
    <row r="15" spans="1:16" ht="8.5" customHeight="1" x14ac:dyDescent="0.35">
      <c r="P15" s="50"/>
    </row>
    <row r="16" spans="1:16" ht="29.5" thickBot="1" x14ac:dyDescent="0.4">
      <c r="B16" s="15" t="s">
        <v>29</v>
      </c>
      <c r="C16" s="41"/>
      <c r="D16" s="9"/>
      <c r="E16" s="8" t="s">
        <v>17</v>
      </c>
      <c r="F16" s="7" t="s">
        <v>15</v>
      </c>
      <c r="G16" s="33" t="s">
        <v>47</v>
      </c>
      <c r="P16" s="50"/>
    </row>
    <row r="17" spans="1:16" ht="18.5" x14ac:dyDescent="0.35">
      <c r="A17" s="59" t="s">
        <v>64</v>
      </c>
      <c r="B17" s="10" t="s">
        <v>65</v>
      </c>
      <c r="C17" s="127" t="s">
        <v>57</v>
      </c>
      <c r="D17" s="128"/>
      <c r="E17" s="129"/>
      <c r="F17" s="130"/>
      <c r="G17" s="131"/>
      <c r="J17" s="116"/>
      <c r="K17" s="116"/>
      <c r="L17" s="55"/>
      <c r="P17" s="103"/>
    </row>
    <row r="18" spans="1:16" ht="30.5" customHeight="1" x14ac:dyDescent="0.35">
      <c r="A18" s="12" t="s">
        <v>35</v>
      </c>
      <c r="B18" s="61" t="s">
        <v>66</v>
      </c>
      <c r="C18" s="109" t="s">
        <v>14</v>
      </c>
      <c r="D18" s="110"/>
      <c r="E18" s="31"/>
      <c r="F18" s="32"/>
      <c r="G18" s="58"/>
      <c r="J18" s="55"/>
      <c r="K18" s="55"/>
      <c r="L18" s="51" t="str">
        <f>IF(F18&gt;=1,"OUI","NON")</f>
        <v>NON</v>
      </c>
      <c r="P18" s="117"/>
    </row>
    <row r="19" spans="1:16" ht="31" customHeight="1" thickBot="1" x14ac:dyDescent="0.4">
      <c r="A19" s="16" t="s">
        <v>26</v>
      </c>
      <c r="B19" s="61" t="s">
        <v>24</v>
      </c>
      <c r="C19" s="109" t="s">
        <v>14</v>
      </c>
      <c r="D19" s="110"/>
      <c r="E19" s="29"/>
      <c r="F19" s="30"/>
      <c r="G19" s="34" t="e">
        <f>F19/E19</f>
        <v>#DIV/0!</v>
      </c>
      <c r="M19" s="105" t="e">
        <f>IF(G19&gt;=0.2,"OUI","NON")</f>
        <v>#DIV/0!</v>
      </c>
      <c r="N19" s="105"/>
      <c r="P19" s="104"/>
    </row>
    <row r="20" spans="1:16" ht="9" customHeight="1" x14ac:dyDescent="0.35">
      <c r="P20" s="50"/>
    </row>
    <row r="21" spans="1:16" ht="29.5" thickBot="1" x14ac:dyDescent="0.4">
      <c r="B21" s="15" t="s">
        <v>9</v>
      </c>
      <c r="C21" s="41"/>
      <c r="D21" s="9"/>
      <c r="F21" s="7" t="s">
        <v>18</v>
      </c>
      <c r="P21" s="50"/>
    </row>
    <row r="22" spans="1:16" ht="18.5" x14ac:dyDescent="0.35">
      <c r="A22" s="59" t="s">
        <v>64</v>
      </c>
      <c r="B22" s="66" t="s">
        <v>65</v>
      </c>
      <c r="C22" s="120" t="s">
        <v>57</v>
      </c>
      <c r="D22" s="120"/>
      <c r="F22" s="132"/>
      <c r="J22" s="116"/>
      <c r="K22" s="116"/>
      <c r="L22" s="55"/>
      <c r="P22" s="103"/>
    </row>
    <row r="23" spans="1:16" ht="19" customHeight="1" x14ac:dyDescent="0.35">
      <c r="A23" s="12" t="s">
        <v>35</v>
      </c>
      <c r="B23" s="61" t="s">
        <v>67</v>
      </c>
      <c r="C23" s="109" t="s">
        <v>14</v>
      </c>
      <c r="D23" s="119"/>
      <c r="F23" s="37"/>
      <c r="J23" s="55"/>
      <c r="K23" s="55"/>
      <c r="L23" s="51" t="str">
        <f>IF(F23&gt;=1,"OUI","NON")</f>
        <v>NON</v>
      </c>
      <c r="P23" s="117"/>
    </row>
    <row r="24" spans="1:16" ht="19" customHeight="1" thickBot="1" x14ac:dyDescent="0.4">
      <c r="A24" s="16" t="s">
        <v>26</v>
      </c>
      <c r="B24" s="61" t="s">
        <v>25</v>
      </c>
      <c r="C24" s="109" t="s">
        <v>14</v>
      </c>
      <c r="D24" s="119"/>
      <c r="F24" s="37"/>
      <c r="M24" s="105" t="str">
        <f>IF(F24&gt;=2,"OUI","NON")</f>
        <v>NON</v>
      </c>
      <c r="N24" s="105"/>
      <c r="P24" s="104"/>
    </row>
    <row r="25" spans="1:16" ht="9" customHeight="1" x14ac:dyDescent="0.35">
      <c r="P25" s="50"/>
    </row>
    <row r="26" spans="1:16" ht="29.5" thickBot="1" x14ac:dyDescent="0.4">
      <c r="B26" s="15" t="s">
        <v>10</v>
      </c>
      <c r="C26" s="41"/>
      <c r="D26" s="9"/>
      <c r="F26" s="7" t="s">
        <v>19</v>
      </c>
      <c r="G26" s="7" t="s">
        <v>20</v>
      </c>
      <c r="P26" s="50"/>
    </row>
    <row r="27" spans="1:16" ht="16" customHeight="1" x14ac:dyDescent="0.35">
      <c r="A27" s="59" t="s">
        <v>32</v>
      </c>
      <c r="B27" s="10" t="s">
        <v>56</v>
      </c>
      <c r="C27" s="120" t="s">
        <v>57</v>
      </c>
      <c r="D27" s="120"/>
      <c r="F27" s="130"/>
      <c r="G27" s="131"/>
      <c r="J27" s="70"/>
      <c r="L27" s="55"/>
      <c r="P27" s="103"/>
    </row>
    <row r="28" spans="1:16" ht="16" customHeight="1" x14ac:dyDescent="0.35">
      <c r="A28" s="12" t="s">
        <v>33</v>
      </c>
      <c r="B28" s="61" t="s">
        <v>73</v>
      </c>
      <c r="C28" s="109" t="s">
        <v>14</v>
      </c>
      <c r="D28" s="119"/>
      <c r="F28" s="36"/>
      <c r="G28" s="36"/>
      <c r="J28" s="55"/>
      <c r="K28" s="53" t="str">
        <f>IF(F28+G28&gt;=1,"OUI","NON")</f>
        <v>NON</v>
      </c>
      <c r="P28" s="117"/>
    </row>
    <row r="29" spans="1:16" ht="16" customHeight="1" x14ac:dyDescent="0.35">
      <c r="A29" s="12" t="s">
        <v>35</v>
      </c>
      <c r="B29" s="61" t="s">
        <v>74</v>
      </c>
      <c r="C29" s="109" t="s">
        <v>14</v>
      </c>
      <c r="D29" s="119"/>
      <c r="F29" s="36"/>
      <c r="G29" s="36"/>
      <c r="J29" s="55"/>
      <c r="K29" s="55"/>
      <c r="L29" s="51" t="str">
        <f>IF(AND(F29&gt;=1,G29&gt;=1),"OUI","NON")</f>
        <v>NON</v>
      </c>
      <c r="P29" s="117"/>
    </row>
    <row r="30" spans="1:16" ht="16" customHeight="1" thickBot="1" x14ac:dyDescent="0.4">
      <c r="A30" s="16" t="s">
        <v>26</v>
      </c>
      <c r="B30" s="61" t="s">
        <v>75</v>
      </c>
      <c r="C30" s="109" t="s">
        <v>14</v>
      </c>
      <c r="D30" s="119"/>
      <c r="F30" s="37"/>
      <c r="G30" s="37"/>
      <c r="J30" s="2"/>
      <c r="K30" s="2"/>
      <c r="L30" s="2"/>
      <c r="M30" s="105" t="str">
        <f>IF(AND(F30&gt;=2,G30&gt;=2),"OUI","NON")</f>
        <v>NON</v>
      </c>
      <c r="N30" s="105"/>
      <c r="P30" s="104"/>
    </row>
    <row r="31" spans="1:16" ht="9" customHeight="1" x14ac:dyDescent="0.35">
      <c r="P31" s="50"/>
    </row>
    <row r="32" spans="1:16" ht="29.5" thickBot="1" x14ac:dyDescent="0.4">
      <c r="B32" s="15" t="s">
        <v>12</v>
      </c>
      <c r="C32" s="41"/>
      <c r="D32" s="9"/>
      <c r="F32" s="7" t="s">
        <v>21</v>
      </c>
      <c r="G32" s="7" t="s">
        <v>22</v>
      </c>
      <c r="P32" s="50"/>
    </row>
    <row r="33" spans="1:16" ht="16" customHeight="1" x14ac:dyDescent="0.35">
      <c r="A33" s="59" t="s">
        <v>32</v>
      </c>
      <c r="B33" s="10" t="s">
        <v>56</v>
      </c>
      <c r="C33" s="120" t="s">
        <v>57</v>
      </c>
      <c r="D33" s="120"/>
      <c r="F33" s="130"/>
      <c r="G33" s="131"/>
      <c r="J33" s="70"/>
      <c r="L33" s="65"/>
      <c r="M33" s="65"/>
      <c r="P33" s="103"/>
    </row>
    <row r="34" spans="1:16" ht="16" customHeight="1" x14ac:dyDescent="0.35">
      <c r="A34" s="13" t="s">
        <v>58</v>
      </c>
      <c r="B34" s="61" t="s">
        <v>59</v>
      </c>
      <c r="C34" s="109" t="s">
        <v>14</v>
      </c>
      <c r="D34" s="119"/>
      <c r="F34" s="36"/>
      <c r="G34" s="36"/>
      <c r="K34" s="105" t="str">
        <f>IF(F34+G34&gt;=1,"OUI","NON")</f>
        <v>NON</v>
      </c>
      <c r="L34" s="105"/>
      <c r="M34" s="105"/>
      <c r="P34" s="117"/>
    </row>
    <row r="35" spans="1:16" ht="16" customHeight="1" thickBot="1" x14ac:dyDescent="0.4">
      <c r="A35" s="11" t="s">
        <v>23</v>
      </c>
      <c r="B35" s="61" t="s">
        <v>11</v>
      </c>
      <c r="C35" s="109" t="s">
        <v>14</v>
      </c>
      <c r="D35" s="119"/>
      <c r="F35" s="37"/>
      <c r="G35" s="37"/>
      <c r="N35" s="51" t="str">
        <f>IF(AND(F35&gt;=1,G35&gt;=1),"OUI","NON")</f>
        <v>NON</v>
      </c>
      <c r="P35" s="104"/>
    </row>
    <row r="36" spans="1:16" ht="21.5" thickBot="1" x14ac:dyDescent="0.4"/>
    <row r="37" spans="1:16" ht="26.5" thickBot="1" x14ac:dyDescent="0.4">
      <c r="P37" s="48"/>
    </row>
  </sheetData>
  <sheetProtection algorithmName="SHA-512" hashValue="pJWXLUtaxsRxyk8UQ4Uxm64nHvn2lJPG2DRLKnnBZHW3dii/afEZvI6EsXWNuJK7A1F/LFXEaxzjbjm6uLZ4Dg==" saltValue="vzQkrVIvAL+kkcn+gkUeTA==" spinCount="100000" sheet="1" objects="1" scenarios="1"/>
  <mergeCells count="47">
    <mergeCell ref="J17:K17"/>
    <mergeCell ref="J22:K22"/>
    <mergeCell ref="K34:M34"/>
    <mergeCell ref="E11:G11"/>
    <mergeCell ref="C18:D18"/>
    <mergeCell ref="C23:D23"/>
    <mergeCell ref="C28:D28"/>
    <mergeCell ref="C29:D29"/>
    <mergeCell ref="C34:D34"/>
    <mergeCell ref="C7:C8"/>
    <mergeCell ref="C11:D11"/>
    <mergeCell ref="C14:D14"/>
    <mergeCell ref="C17:D17"/>
    <mergeCell ref="C19:D19"/>
    <mergeCell ref="E10:G10"/>
    <mergeCell ref="D7:D8"/>
    <mergeCell ref="E7:E8"/>
    <mergeCell ref="F7:F8"/>
    <mergeCell ref="G7:G8"/>
    <mergeCell ref="H7:H8"/>
    <mergeCell ref="M30:N30"/>
    <mergeCell ref="P7:P8"/>
    <mergeCell ref="J1:N1"/>
    <mergeCell ref="J14:N14"/>
    <mergeCell ref="M19:N19"/>
    <mergeCell ref="M24:N24"/>
    <mergeCell ref="P17:P19"/>
    <mergeCell ref="P22:P24"/>
    <mergeCell ref="J4:N4"/>
    <mergeCell ref="J7:N7"/>
    <mergeCell ref="J8:N8"/>
    <mergeCell ref="J11:N11"/>
    <mergeCell ref="C2:H2"/>
    <mergeCell ref="C22:D22"/>
    <mergeCell ref="C24:D24"/>
    <mergeCell ref="E1:H1"/>
    <mergeCell ref="A2:B2"/>
    <mergeCell ref="A1:B1"/>
    <mergeCell ref="P1:P2"/>
    <mergeCell ref="E4:H4"/>
    <mergeCell ref="C1:D1"/>
    <mergeCell ref="P27:P30"/>
    <mergeCell ref="P33:P35"/>
    <mergeCell ref="C35:D35"/>
    <mergeCell ref="C27:D27"/>
    <mergeCell ref="C30:D30"/>
    <mergeCell ref="C33:D33"/>
  </mergeCells>
  <conditionalFormatting sqref="F22:F24">
    <cfRule type="cellIs" dxfId="17" priority="10" operator="greaterThan">
      <formula>0</formula>
    </cfRule>
  </conditionalFormatting>
  <conditionalFormatting sqref="F28:G30">
    <cfRule type="cellIs" dxfId="16" priority="2" operator="greaterThan">
      <formula>0</formula>
    </cfRule>
  </conditionalFormatting>
  <conditionalFormatting sqref="F34:G35">
    <cfRule type="cellIs" dxfId="15" priority="9" operator="greaterThan">
      <formula>0</formula>
    </cfRule>
  </conditionalFormatting>
  <conditionalFormatting sqref="G7">
    <cfRule type="cellIs" dxfId="14" priority="33" operator="greaterThanOrEqual">
      <formula>0.25</formula>
    </cfRule>
  </conditionalFormatting>
  <conditionalFormatting sqref="G14">
    <cfRule type="cellIs" dxfId="13" priority="21" operator="greaterThanOrEqual">
      <formula>0.25</formula>
    </cfRule>
  </conditionalFormatting>
  <conditionalFormatting sqref="G19">
    <cfRule type="cellIs" dxfId="12" priority="20" operator="greaterThanOrEqual">
      <formula>0.2</formula>
    </cfRule>
  </conditionalFormatting>
  <conditionalFormatting sqref="H11">
    <cfRule type="cellIs" dxfId="11" priority="30" operator="greaterThan">
      <formula>0</formula>
    </cfRule>
  </conditionalFormatting>
  <conditionalFormatting sqref="J22">
    <cfRule type="cellIs" dxfId="10" priority="1" operator="equal">
      <formula>"OUI"</formula>
    </cfRule>
  </conditionalFormatting>
  <conditionalFormatting sqref="J1:L1 H7 J17 L17 J18:L18 M19 M24 J36:L1048576">
    <cfRule type="cellIs" dxfId="9" priority="32" operator="equal">
      <formula>"OUI"</formula>
    </cfRule>
  </conditionalFormatting>
  <conditionalFormatting sqref="J2:L2">
    <cfRule type="cellIs" dxfId="8" priority="7" operator="equal">
      <formula>"A, B, C"</formula>
    </cfRule>
  </conditionalFormatting>
  <conditionalFormatting sqref="J4:L15">
    <cfRule type="cellIs" dxfId="7" priority="24" operator="equal">
      <formula>"OUI"</formula>
    </cfRule>
  </conditionalFormatting>
  <conditionalFormatting sqref="J20:L21 L22 J23:L23">
    <cfRule type="cellIs" dxfId="6" priority="29" operator="equal">
      <formula>"OUI"</formula>
    </cfRule>
  </conditionalFormatting>
  <conditionalFormatting sqref="J25:L27 J28:K28 J29:L29 J33 L33 K33:K34">
    <cfRule type="cellIs" dxfId="5" priority="3" operator="equal">
      <formula>"OUI"</formula>
    </cfRule>
  </conditionalFormatting>
  <conditionalFormatting sqref="J31:L32">
    <cfRule type="cellIs" dxfId="4" priority="17" operator="equal">
      <formula>"OUI"</formula>
    </cfRule>
  </conditionalFormatting>
  <conditionalFormatting sqref="M2">
    <cfRule type="cellIs" dxfId="3" priority="6" operator="equal">
      <formula>"D"</formula>
    </cfRule>
  </conditionalFormatting>
  <conditionalFormatting sqref="M30">
    <cfRule type="cellIs" dxfId="2" priority="16" operator="equal">
      <formula>"OUI"</formula>
    </cfRule>
  </conditionalFormatting>
  <conditionalFormatting sqref="N2">
    <cfRule type="cellIs" dxfId="1" priority="5" operator="equal">
      <formula>"E, F"</formula>
    </cfRule>
  </conditionalFormatting>
  <conditionalFormatting sqref="N35">
    <cfRule type="cellIs" dxfId="0" priority="15" operator="equal">
      <formula>"OUI"</formula>
    </cfRule>
  </conditionalFormatting>
  <pageMargins left="0.51181102362204722" right="0.39370078740157483" top="0.98425196850393704" bottom="0.74803149606299213" header="0.31496062992125984" footer="0.31496062992125984"/>
  <pageSetup paperSize="9" scale="60" orientation="landscape" verticalDpi="0" r:id="rId1"/>
  <headerFooter>
    <oddHeader>&amp;L&amp;G&amp;C&amp;"-,Gras"&amp;18&amp;K05-017&amp;F - &amp;A
&amp;14&amp;K01+046Pour prétendre au Label le club doit répondre OUI à tous les critères&amp;R&amp;G</oddHeader>
    <oddFooter>&amp;C&amp;"-,Gras"&amp;16&amp;K01+048Fiche à retourner à : stephan.feugas@fft.fr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Matrice Fédérale Club</vt:lpstr>
      <vt:lpstr>Fiche Exemple</vt:lpstr>
      <vt:lpstr>FICHE A RENVOYER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 Feugas</dc:creator>
  <cp:lastModifiedBy>Stéphan Feugas</cp:lastModifiedBy>
  <cp:lastPrinted>2025-09-12T12:31:33Z</cp:lastPrinted>
  <dcterms:created xsi:type="dcterms:W3CDTF">2023-11-13T15:57:20Z</dcterms:created>
  <dcterms:modified xsi:type="dcterms:W3CDTF">2026-03-13T09:08:05Z</dcterms:modified>
</cp:coreProperties>
</file>